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05" activeTab="0"/>
  </bookViews>
  <sheets>
    <sheet name="оздоровит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<sst xmlns="http://schemas.openxmlformats.org/spreadsheetml/2006/main" count="76" uniqueCount="70">
  <si>
    <t>67- 745 - бухгалтерия.  E-mail: avtoross@tuapse.ru    www. avtotransportnik.ru</t>
  </si>
  <si>
    <t>В случае размещения детей на основное место, приобретается взрослая путевка, независимо от возраста ребенка.</t>
  </si>
  <si>
    <t>01.07</t>
  </si>
  <si>
    <t>01.04</t>
  </si>
  <si>
    <t>31.03</t>
  </si>
  <si>
    <t>ОАО «Санаторий  “Автотранспортник России”</t>
  </si>
  <si>
    <t>Заезд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</si>
  <si>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</si>
  <si>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</si>
  <si>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</si>
  <si>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</si>
  <si>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</si>
  <si>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</si>
  <si>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</si>
  <si>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</si>
  <si>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</si>
  <si>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</si>
  <si>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</si>
  <si>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01.01</t>
  </si>
  <si>
    <t>31.01</t>
  </si>
  <si>
    <t>01.02</t>
  </si>
  <si>
    <t>01.03</t>
  </si>
  <si>
    <t>01.05</t>
  </si>
  <si>
    <t>01.06</t>
  </si>
  <si>
    <t>01.08</t>
  </si>
  <si>
    <t>01.10</t>
  </si>
  <si>
    <t>01.11</t>
  </si>
  <si>
    <t>01.12</t>
  </si>
  <si>
    <t>28.02</t>
  </si>
  <si>
    <t>30.04</t>
  </si>
  <si>
    <t>31.05</t>
  </si>
  <si>
    <t>30.06</t>
  </si>
  <si>
    <t>31.07</t>
  </si>
  <si>
    <t>30.09</t>
  </si>
  <si>
    <t>31.10</t>
  </si>
  <si>
    <t>30.11</t>
  </si>
  <si>
    <t>31.12</t>
  </si>
  <si>
    <t>Начало</t>
  </si>
  <si>
    <t>Окончание</t>
  </si>
  <si>
    <t>Дополнительное место</t>
  </si>
  <si>
    <t>Скидки на детские путевки и на дополнительное место не предоставляются!!!</t>
  </si>
  <si>
    <t>Перечень услуг, входящих в стоимость путевок:</t>
  </si>
  <si>
    <t>Дети (от 3 до 14лет)</t>
  </si>
  <si>
    <t>Стоимость корпоративного пакета подлежит обсуждению. Оптовым покупателям предлагается гибкая система скидок.</t>
  </si>
  <si>
    <t>полная стоимость</t>
  </si>
  <si>
    <t xml:space="preserve">       ОЗДОРОВИТЕЛЬНАЯ ПУТЕВКА</t>
  </si>
  <si>
    <t xml:space="preserve">       ПРАЙС – ЛИСТ</t>
  </si>
  <si>
    <t>20.08</t>
  </si>
  <si>
    <t>21.08</t>
  </si>
  <si>
    <t>Стоимость одноместного проживания увеличивается на 70% за 1 к-день к стоимости, указанной в прайс-листе.</t>
  </si>
  <si>
    <t>сентябрь</t>
  </si>
  <si>
    <t>01.09</t>
  </si>
  <si>
    <t>31.08</t>
  </si>
  <si>
    <t>На территории санатория установлены банкомат "Сбербанка"  и  терминал по расчетам  "Сбербанка".</t>
  </si>
  <si>
    <t>1-я категория "Стандарт"</t>
  </si>
  <si>
    <t>1-я категория "Номер с двуспальной кроватью"</t>
  </si>
  <si>
    <t>1-я категория "Номер с раздельными кроватями"</t>
  </si>
  <si>
    <t>Делюкс и Супериор</t>
  </si>
  <si>
    <t>Номер с двуспальной и раздельными кроватями, Стандарт</t>
  </si>
  <si>
    <t xml:space="preserve">1-я категория "Супериор" </t>
  </si>
  <si>
    <t>1-я категория "Делюкс"  2-х комнатный</t>
  </si>
  <si>
    <t>Стоимость 1 койко-дня в рублях, с человека в сутки</t>
  </si>
  <si>
    <r>
      <rPr>
        <b/>
        <sz val="14"/>
        <rFont val="Bodoni MT"/>
        <family val="1"/>
      </rPr>
      <t>на  2017</t>
    </r>
    <r>
      <rPr>
        <b/>
        <sz val="14"/>
        <rFont val="Times New Roman"/>
        <family val="1"/>
      </rPr>
      <t xml:space="preserve"> год</t>
    </r>
  </si>
  <si>
    <t>факс ( 86167)67-101, 67 – 100  -приемная директора; 67 – 758-  служба приема и размещения;  909-86 - отдел маркетинга  и рекламы;</t>
  </si>
  <si>
    <t>352830, Краснодарский край, Туапсинский район, с. Агой</t>
  </si>
  <si>
    <r>
      <t>Оздоровительная путевка -</t>
    </r>
    <r>
      <rPr>
        <sz val="14"/>
        <rFont val="Arial Narrow"/>
        <family val="2"/>
      </rPr>
      <t xml:space="preserve"> проживание, трехразовое питание по "Заказному меню"(в период с 1.06 по 30.09 -шведский стол)</t>
    </r>
    <r>
      <rPr>
        <i/>
        <sz val="14"/>
        <rFont val="Arial Narrow"/>
        <family val="2"/>
      </rPr>
      <t>,</t>
    </r>
    <r>
      <rPr>
        <sz val="14"/>
        <rFont val="Arial Narrow"/>
        <family val="2"/>
      </rPr>
      <t xml:space="preserve"> страхование жизни отдыхающего от несчастного случая, спортивно-оздоровительные мероприятия (пользование пляжем и пляжным инвентарем (шезлонги. теневые навесы.), тренажерным  залом,  спортивными площадкам). культурно-развлекательные мероприятия. библиотека. оказание экстренной медицинской помощи.  автостоянка. детская игровая комната с услугами воспитателя. пользование сейфовыми ячейками. пользование открытым плавательным бассейном. Wi-Fi в зале "Аллегро".</t>
    </r>
  </si>
  <si>
    <r>
      <t>Санаторно-курортная путевка -</t>
    </r>
    <r>
      <rPr>
        <sz val="14"/>
        <rFont val="Arial Narrow"/>
        <family val="2"/>
      </rPr>
      <t xml:space="preserve"> все вышеперечисленные услуги, а также медицинские услуги – по профилю заболевания</t>
    </r>
    <r>
      <rPr>
        <i/>
        <sz val="14"/>
        <rFont val="Arial Narrow"/>
        <family val="2"/>
      </rPr>
      <t>:</t>
    </r>
    <r>
      <rPr>
        <sz val="14"/>
        <rFont val="Arial Narrow"/>
        <family val="2"/>
      </rPr>
      <t xml:space="preserve"> опорно-двигательной системы, нервной системы, органов дыхания (нетуберкулезного происхождения), костно-мышечной системы и соединительной ткани. урологии. эндокринологии. гинекологии</t>
    </r>
  </si>
  <si>
    <r>
      <t>Стоимость санаторно-курортной путевки</t>
    </r>
    <r>
      <rPr>
        <b/>
        <sz val="14"/>
        <rFont val="Arial Narrow"/>
        <family val="2"/>
      </rPr>
      <t xml:space="preserve"> соответствует стоимости оздоровительной путевки по заездам , увеличенной на стоимость санаторно-курортного лечения </t>
    </r>
    <r>
      <rPr>
        <b/>
        <sz val="14"/>
        <color indexed="60"/>
        <rFont val="Arial Narrow"/>
        <family val="2"/>
      </rPr>
      <t xml:space="preserve">(400 руб. за 1 к-день - для взрослого и  300 руб. за 1 день для ребенка). Дополнительные медицинские услуги приобретаются за наличный расчет. </t>
    </r>
    <r>
      <rPr>
        <b/>
        <i/>
        <u val="single"/>
        <sz val="14"/>
        <color indexed="60"/>
        <rFont val="Arial Narrow"/>
        <family val="2"/>
      </rPr>
      <t>Скидки на стоимость санаторного лечения не предоставляются.</t>
    </r>
  </si>
  <si>
    <r>
      <t xml:space="preserve"> </t>
    </r>
    <r>
      <rPr>
        <b/>
        <u val="single"/>
        <sz val="14"/>
        <color indexed="60"/>
        <rFont val="Arial Narrow"/>
        <family val="2"/>
      </rPr>
      <t>Дети до 3-х лет принимаются по согласованию с администрацией санатория (без оплаты и предоставления отдельного места).В случае размещения в номере 2-х взрослых и 1 ребенка (от 3-х до 14 лет) приобретается детская путевка на дополнительное место.</t>
    </r>
  </si>
  <si>
    <r>
      <t xml:space="preserve">Путевка в номера категории "Делюкс"  и  " Супериор" - </t>
    </r>
    <r>
      <rPr>
        <sz val="14"/>
        <rFont val="Arial Cyr"/>
        <family val="0"/>
      </rPr>
      <t>все вышеперечисленные услуги, а так же: комплимент (при заезде). Питание в отдельном зале по системе "шведский стол" с июня по сентябрь включительно.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</si>
</sst>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;@"/>
    <numFmt numFmtId="178" formatCode="000000"/>
    <numFmt numFmtId="179" formatCode="0.00000"/>
    <numFmt numFmtId="180" formatCode="0.0000"/>
    <numFmt numFmtId="181" formatCode="0.000"/>
    <numFmt numFmtId="182" formatCode="#,##0.0"/>
    <numFmt numFmtId="183" formatCode="0.0"/>
    <numFmt numFmtId="184" formatCode="0.0000000000000%"/>
    <numFmt numFmtId="185" formatCode="0.000000000000%"/>
    <numFmt numFmtId="186" formatCode="0.0%"/>
  </numFmts>
  <fonts count="59">
    <font>
      <sz val="10"/>
      <name val="Arial Cyr"/>
      <family val="0"/>
    </font>
    <font>
      <sz val="10"/>
      <name val="Garamond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color indexed="6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name val="Bookman Old Style"/>
      <family val="1"/>
    </font>
    <font>
      <b/>
      <sz val="14"/>
      <name val="Arial"/>
      <family val="1"/>
    </font>
    <font>
      <b/>
      <sz val="14"/>
      <name val="Bodoni MT"/>
      <family val="1"/>
    </font>
    <font>
      <b/>
      <sz val="14"/>
      <name val="Times New Roman"/>
      <family val="1"/>
    </font>
    <font>
      <u val="single"/>
      <sz val="14"/>
      <color indexed="12"/>
      <name val="Arial Cyr"/>
      <family val="0"/>
    </font>
    <font>
      <b/>
      <sz val="16"/>
      <name val="Times New Roman"/>
      <family val="1"/>
    </font>
    <font>
      <b/>
      <sz val="16"/>
      <color indexed="18"/>
      <name val="Arial Narrow"/>
      <family val="2"/>
    </font>
    <font>
      <b/>
      <sz val="16"/>
      <name val="Arial Narrow"/>
      <family val="2"/>
    </font>
    <font>
      <b/>
      <sz val="16"/>
      <color indexed="60"/>
      <name val="Arial Narrow"/>
      <family val="2"/>
    </font>
    <font>
      <b/>
      <sz val="16"/>
      <name val="Bookman Old Style"/>
      <family val="1"/>
    </font>
    <font>
      <i/>
      <sz val="14"/>
      <name val="Arial Narrow"/>
      <family val="2"/>
    </font>
    <font>
      <sz val="14"/>
      <name val="Arial Cyr"/>
      <family val="0"/>
    </font>
    <font>
      <b/>
      <i/>
      <u val="single"/>
      <sz val="14"/>
      <color indexed="60"/>
      <name val="Arial Narrow"/>
      <family val="2"/>
    </font>
    <font>
      <b/>
      <u val="single"/>
      <sz val="14"/>
      <color indexed="60"/>
      <name val="Arial Narrow"/>
      <family val="2"/>
    </font>
    <font>
      <sz val="14"/>
      <color indexed="60"/>
      <name val="Arial Narrow"/>
      <family val="2"/>
    </font>
    <font>
      <b/>
      <i/>
      <sz val="14"/>
      <name val="Arial Narrow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top" wrapText="1"/>
    </xf>
    <xf numFmtId="3" fontId="16" fillId="33" borderId="12" xfId="0" applyNumberFormat="1" applyFont="1" applyFill="1" applyBorder="1" applyAlignment="1">
      <alignment vertical="top" wrapText="1"/>
    </xf>
    <xf numFmtId="3" fontId="15" fillId="33" borderId="10" xfId="0" applyNumberFormat="1" applyFont="1" applyFill="1" applyBorder="1" applyAlignment="1">
      <alignment vertical="top" wrapText="1"/>
    </xf>
    <xf numFmtId="3" fontId="16" fillId="33" borderId="13" xfId="0" applyNumberFormat="1" applyFont="1" applyFill="1" applyBorder="1" applyAlignment="1">
      <alignment horizontal="left" vertical="top" wrapText="1"/>
    </xf>
    <xf numFmtId="3" fontId="15" fillId="33" borderId="14" xfId="0" applyNumberFormat="1" applyFont="1" applyFill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15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3" fontId="15" fillId="33" borderId="17" xfId="0" applyNumberFormat="1" applyFont="1" applyFill="1" applyBorder="1" applyAlignment="1">
      <alignment vertical="top" wrapText="1"/>
    </xf>
    <xf numFmtId="3" fontId="15" fillId="33" borderId="18" xfId="0" applyNumberFormat="1" applyFont="1" applyFill="1" applyBorder="1" applyAlignment="1">
      <alignment vertical="top" wrapText="1"/>
    </xf>
    <xf numFmtId="3" fontId="15" fillId="0" borderId="19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horizontal="left"/>
    </xf>
    <xf numFmtId="3" fontId="14" fillId="33" borderId="21" xfId="0" applyNumberFormat="1" applyFont="1" applyFill="1" applyBorder="1" applyAlignment="1">
      <alignment horizontal="center" vertical="top" wrapText="1"/>
    </xf>
    <xf numFmtId="3" fontId="14" fillId="33" borderId="0" xfId="0" applyNumberFormat="1" applyFont="1" applyFill="1" applyBorder="1" applyAlignment="1">
      <alignment horizontal="center" vertical="top" wrapText="1"/>
    </xf>
    <xf numFmtId="3" fontId="14" fillId="33" borderId="22" xfId="0" applyNumberFormat="1" applyFont="1" applyFill="1" applyBorder="1" applyAlignment="1">
      <alignment horizontal="center" vertical="top" wrapText="1"/>
    </xf>
    <xf numFmtId="3" fontId="14" fillId="33" borderId="23" xfId="0" applyNumberFormat="1" applyFont="1" applyFill="1" applyBorder="1" applyAlignment="1">
      <alignment horizontal="center" vertical="top" wrapText="1"/>
    </xf>
    <xf numFmtId="3" fontId="14" fillId="33" borderId="24" xfId="0" applyNumberFormat="1" applyFont="1" applyFill="1" applyBorder="1" applyAlignment="1">
      <alignment horizontal="center" vertical="top" wrapText="1"/>
    </xf>
    <xf numFmtId="3" fontId="14" fillId="33" borderId="25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12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7" fillId="0" borderId="26" xfId="0" applyFont="1" applyBorder="1" applyAlignment="1">
      <alignment horizontal="left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3" fontId="14" fillId="0" borderId="27" xfId="0" applyNumberFormat="1" applyFont="1" applyBorder="1" applyAlignment="1">
      <alignment horizontal="center" vertical="top" wrapText="1"/>
    </xf>
    <xf numFmtId="3" fontId="14" fillId="0" borderId="28" xfId="0" applyNumberFormat="1" applyFont="1" applyBorder="1" applyAlignment="1">
      <alignment horizontal="center" vertical="top" wrapText="1"/>
    </xf>
    <xf numFmtId="3" fontId="14" fillId="0" borderId="2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2276475" y="733425"/>
          <a:ext cx="0" cy="200025"/>
        </a:xfrm>
        <a:custGeom>
          <a:pathLst>
            <a:path h="152400" w="0">
              <a:moveTo>
                <a:pt x="0" y="58211"/>
              </a:moveTo>
              <a:lnTo>
                <a:pt x="0" y="58212"/>
              </a:lnTo>
              <a:lnTo>
                <a:pt x="0" y="0"/>
              </a:lnTo>
              <a:lnTo>
                <a:pt x="0" y="58212"/>
              </a:lnTo>
              <a:lnTo>
                <a:pt x="0" y="58211"/>
              </a:lnTo>
              <a:lnTo>
                <a:pt x="0" y="94188"/>
              </a:lnTo>
              <a:lnTo>
                <a:pt x="0" y="152399"/>
              </a:lnTo>
              <a:lnTo>
                <a:pt x="0" y="116422"/>
              </a:lnTo>
              <a:lnTo>
                <a:pt x="0" y="152399"/>
              </a:lnTo>
              <a:lnTo>
                <a:pt x="0" y="94188"/>
              </a:lnTo>
              <a:close/>
            </a:path>
          </a:pathLst>
        </a:cu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85725</xdr:rowOff>
    </xdr:to>
    <xdr:sp>
      <xdr:nvSpPr>
        <xdr:cNvPr id="2" name="AutoShape 8"/>
        <xdr:cNvSpPr>
          <a:spLocks/>
        </xdr:cNvSpPr>
      </xdr:nvSpPr>
      <xdr:spPr>
        <a:xfrm>
          <a:off x="2276475" y="733425"/>
          <a:ext cx="0" cy="200025"/>
        </a:xfrm>
        <a:custGeom>
          <a:pathLst>
            <a:path h="152400" w="0">
              <a:moveTo>
                <a:pt x="0" y="58211"/>
              </a:moveTo>
              <a:lnTo>
                <a:pt x="0" y="58212"/>
              </a:lnTo>
              <a:lnTo>
                <a:pt x="0" y="0"/>
              </a:lnTo>
              <a:lnTo>
                <a:pt x="0" y="58212"/>
              </a:lnTo>
              <a:lnTo>
                <a:pt x="0" y="58211"/>
              </a:lnTo>
              <a:lnTo>
                <a:pt x="0" y="94188"/>
              </a:lnTo>
              <a:lnTo>
                <a:pt x="0" y="152399"/>
              </a:lnTo>
              <a:lnTo>
                <a:pt x="0" y="116422"/>
              </a:lnTo>
              <a:lnTo>
                <a:pt x="0" y="152399"/>
              </a:lnTo>
              <a:lnTo>
                <a:pt x="0" y="94188"/>
              </a:lnTo>
              <a:close/>
            </a:path>
          </a:pathLst>
        </a:cu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toross@tuapse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40"/>
  <sheetViews>
    <sheetView tabSelected="1" zoomScalePageLayoutView="0" workbookViewId="0" topLeftCell="A1">
      <selection activeCell="A1" sqref="A1:IV5"/>
    </sheetView>
  </sheetViews>
  <sheetFormatPr defaultColWidth="9.00390625" defaultRowHeight="12.75"/>
  <cols>
    <col min="1" max="1" width="29.75390625" style="2" customWidth="1"/>
    <col min="2" max="2" width="0.12890625" style="0" customWidth="1"/>
    <col min="3" max="3" width="13.875" style="0" hidden="1" customWidth="1"/>
    <col min="4" max="4" width="13.875" style="0" customWidth="1"/>
    <col min="5" max="5" width="14.00390625" style="0" customWidth="1"/>
    <col min="6" max="6" width="12.00390625" style="0" customWidth="1"/>
    <col min="7" max="7" width="11.75390625" style="0" customWidth="1"/>
    <col min="8" max="8" width="13.125" style="0" customWidth="1"/>
    <col min="9" max="9" width="13.25390625" style="0" customWidth="1"/>
    <col min="10" max="11" width="13.625" style="0" customWidth="1"/>
    <col min="12" max="12" width="12.75390625" style="0" customWidth="1"/>
    <col min="13" max="13" width="12.625" style="0" customWidth="1"/>
    <col min="14" max="14" width="11.625" style="0" customWidth="1"/>
  </cols>
  <sheetData>
    <row r="1" spans="1:14" ht="12.75">
      <c r="A1" s="1"/>
      <c r="J1" s="5"/>
      <c r="K1" s="5"/>
      <c r="L1" s="3"/>
      <c r="M1" s="4"/>
      <c r="N1" s="4"/>
    </row>
    <row r="2" spans="1:14" ht="18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">
      <c r="A4" s="46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8.75">
      <c r="A5" s="47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8">
      <c r="A6" s="49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8">
      <c r="A7" s="49" t="s">
        <v>63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8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9" ht="12.75">
      <c r="A9" s="37"/>
      <c r="B9" s="37"/>
      <c r="C9" s="37"/>
      <c r="D9" s="37"/>
      <c r="E9" s="37"/>
      <c r="F9" s="37"/>
      <c r="G9" s="37"/>
      <c r="H9" s="37"/>
      <c r="I9" s="37"/>
    </row>
    <row r="10" spans="1:14" ht="20.25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21"/>
      <c r="K10" s="21"/>
      <c r="L10" s="21"/>
      <c r="M10" s="21"/>
      <c r="N10" s="21"/>
    </row>
    <row r="11" spans="1:14" ht="37.5" customHeight="1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7" t="s">
        <v>14</v>
      </c>
      <c r="J11" s="7" t="s">
        <v>14</v>
      </c>
      <c r="K11" s="7" t="s">
        <v>50</v>
      </c>
      <c r="L11" s="7" t="s">
        <v>15</v>
      </c>
      <c r="M11" s="7" t="s">
        <v>16</v>
      </c>
      <c r="N11" s="7" t="s">
        <v>17</v>
      </c>
    </row>
    <row r="12" spans="1:14" ht="31.5" customHeight="1">
      <c r="A12" s="8" t="s">
        <v>37</v>
      </c>
      <c r="B12" s="9" t="s">
        <v>18</v>
      </c>
      <c r="C12" s="9" t="s">
        <v>20</v>
      </c>
      <c r="D12" s="9" t="s">
        <v>21</v>
      </c>
      <c r="E12" s="9" t="s">
        <v>3</v>
      </c>
      <c r="F12" s="9" t="s">
        <v>22</v>
      </c>
      <c r="G12" s="9" t="s">
        <v>23</v>
      </c>
      <c r="H12" s="9" t="s">
        <v>2</v>
      </c>
      <c r="I12" s="9" t="s">
        <v>24</v>
      </c>
      <c r="J12" s="9" t="s">
        <v>48</v>
      </c>
      <c r="K12" s="9" t="s">
        <v>51</v>
      </c>
      <c r="L12" s="9" t="s">
        <v>25</v>
      </c>
      <c r="M12" s="9" t="s">
        <v>26</v>
      </c>
      <c r="N12" s="9" t="s">
        <v>27</v>
      </c>
    </row>
    <row r="13" spans="1:14" ht="31.5" customHeight="1" thickBot="1">
      <c r="A13" s="10" t="s">
        <v>38</v>
      </c>
      <c r="B13" s="11" t="s">
        <v>19</v>
      </c>
      <c r="C13" s="11" t="s">
        <v>28</v>
      </c>
      <c r="D13" s="11" t="s">
        <v>4</v>
      </c>
      <c r="E13" s="11" t="s">
        <v>29</v>
      </c>
      <c r="F13" s="11" t="s">
        <v>30</v>
      </c>
      <c r="G13" s="11" t="s">
        <v>31</v>
      </c>
      <c r="H13" s="11" t="s">
        <v>32</v>
      </c>
      <c r="I13" s="11" t="s">
        <v>47</v>
      </c>
      <c r="J13" s="11" t="s">
        <v>52</v>
      </c>
      <c r="K13" s="11" t="s">
        <v>33</v>
      </c>
      <c r="L13" s="11" t="s">
        <v>34</v>
      </c>
      <c r="M13" s="11" t="s">
        <v>35</v>
      </c>
      <c r="N13" s="11" t="s">
        <v>36</v>
      </c>
    </row>
    <row r="14" spans="1:14" ht="24" customHeight="1">
      <c r="A14" s="39" t="s">
        <v>54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21" thickBot="1">
      <c r="A15" s="12" t="s">
        <v>44</v>
      </c>
      <c r="B15" s="13">
        <v>1800</v>
      </c>
      <c r="C15" s="13">
        <f>B15</f>
        <v>1800</v>
      </c>
      <c r="D15" s="13">
        <f>1700+100</f>
        <v>1800</v>
      </c>
      <c r="E15" s="13">
        <f>D15</f>
        <v>1800</v>
      </c>
      <c r="F15" s="13">
        <f>1950+100</f>
        <v>2050</v>
      </c>
      <c r="G15" s="13">
        <f>2500+100</f>
        <v>2600</v>
      </c>
      <c r="H15" s="13">
        <f>3100+100</f>
        <v>3200</v>
      </c>
      <c r="I15" s="13">
        <f>H15</f>
        <v>3200</v>
      </c>
      <c r="J15" s="13">
        <f>2900+100</f>
        <v>3000</v>
      </c>
      <c r="K15" s="13">
        <f>2900+100</f>
        <v>3000</v>
      </c>
      <c r="L15" s="13">
        <f>2300+100</f>
        <v>2400</v>
      </c>
      <c r="M15" s="13">
        <f>E15</f>
        <v>1800</v>
      </c>
      <c r="N15" s="22">
        <f>M15</f>
        <v>1800</v>
      </c>
    </row>
    <row r="16" spans="1:14" ht="25.5" customHeight="1">
      <c r="A16" s="32" t="s">
        <v>55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1:14" ht="21" thickBot="1">
      <c r="A17" s="12" t="s">
        <v>44</v>
      </c>
      <c r="B17" s="13">
        <v>1900</v>
      </c>
      <c r="C17" s="13">
        <f>B17</f>
        <v>1900</v>
      </c>
      <c r="D17" s="13">
        <f>1800+100</f>
        <v>1900</v>
      </c>
      <c r="E17" s="13">
        <f>D17</f>
        <v>1900</v>
      </c>
      <c r="F17" s="13">
        <f>2100+100</f>
        <v>2200</v>
      </c>
      <c r="G17" s="13">
        <f>2700+100</f>
        <v>2800</v>
      </c>
      <c r="H17" s="13">
        <f>3300+100</f>
        <v>3400</v>
      </c>
      <c r="I17" s="13">
        <f>H17</f>
        <v>3400</v>
      </c>
      <c r="J17" s="13">
        <f>3100+100</f>
        <v>3200</v>
      </c>
      <c r="K17" s="13">
        <f>3100+100</f>
        <v>3200</v>
      </c>
      <c r="L17" s="13">
        <f>2500+100</f>
        <v>2600</v>
      </c>
      <c r="M17" s="13">
        <f>E17</f>
        <v>1900</v>
      </c>
      <c r="N17" s="22">
        <f>M17</f>
        <v>1900</v>
      </c>
    </row>
    <row r="18" spans="1:14" ht="24.7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21" thickBot="1">
      <c r="A19" s="12" t="s">
        <v>44</v>
      </c>
      <c r="B19" s="13">
        <f aca="true" t="shared" si="0" ref="B19:N19">B17</f>
        <v>1900</v>
      </c>
      <c r="C19" s="13">
        <f t="shared" si="0"/>
        <v>1900</v>
      </c>
      <c r="D19" s="13">
        <f t="shared" si="0"/>
        <v>1900</v>
      </c>
      <c r="E19" s="13">
        <f t="shared" si="0"/>
        <v>1900</v>
      </c>
      <c r="F19" s="13">
        <f t="shared" si="0"/>
        <v>2200</v>
      </c>
      <c r="G19" s="13">
        <f t="shared" si="0"/>
        <v>2800</v>
      </c>
      <c r="H19" s="13">
        <f t="shared" si="0"/>
        <v>3400</v>
      </c>
      <c r="I19" s="13">
        <f t="shared" si="0"/>
        <v>3400</v>
      </c>
      <c r="J19" s="13">
        <f t="shared" si="0"/>
        <v>3200</v>
      </c>
      <c r="K19" s="13">
        <f t="shared" si="0"/>
        <v>3200</v>
      </c>
      <c r="L19" s="13">
        <f t="shared" si="0"/>
        <v>2600</v>
      </c>
      <c r="M19" s="13">
        <f t="shared" si="0"/>
        <v>1900</v>
      </c>
      <c r="N19" s="22">
        <f t="shared" si="0"/>
        <v>1900</v>
      </c>
    </row>
    <row r="20" spans="1:14" ht="32.25" customHeight="1">
      <c r="A20" s="32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21" thickBot="1">
      <c r="A21" s="12" t="s">
        <v>44</v>
      </c>
      <c r="B21" s="13">
        <f>B15+500</f>
        <v>2300</v>
      </c>
      <c r="C21" s="13">
        <f>C15+500</f>
        <v>2300</v>
      </c>
      <c r="D21" s="13">
        <f>2200+100</f>
        <v>2300</v>
      </c>
      <c r="E21" s="13">
        <f>D21</f>
        <v>2300</v>
      </c>
      <c r="F21" s="13">
        <f>2900+100</f>
        <v>3000</v>
      </c>
      <c r="G21" s="13">
        <f>3400+100</f>
        <v>3500</v>
      </c>
      <c r="H21" s="13">
        <f>4400+100</f>
        <v>4500</v>
      </c>
      <c r="I21" s="13">
        <f>H21</f>
        <v>4500</v>
      </c>
      <c r="J21" s="13">
        <f>4200+100</f>
        <v>4300</v>
      </c>
      <c r="K21" s="13">
        <f>4200+100</f>
        <v>4300</v>
      </c>
      <c r="L21" s="13">
        <f>2800+100</f>
        <v>2900</v>
      </c>
      <c r="M21" s="13">
        <f>E21</f>
        <v>2300</v>
      </c>
      <c r="N21" s="22">
        <f>M21</f>
        <v>2300</v>
      </c>
    </row>
    <row r="22" spans="1:14" ht="24" customHeight="1">
      <c r="A22" s="32" t="s">
        <v>60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1:14" ht="20.25">
      <c r="A23" s="12" t="s">
        <v>44</v>
      </c>
      <c r="B23" s="13">
        <v>3400</v>
      </c>
      <c r="C23" s="13">
        <f>B23</f>
        <v>3400</v>
      </c>
      <c r="D23" s="13">
        <f>3200+100</f>
        <v>3300</v>
      </c>
      <c r="E23" s="13">
        <f>D23</f>
        <v>3300</v>
      </c>
      <c r="F23" s="13">
        <f>4100+100</f>
        <v>4200</v>
      </c>
      <c r="G23" s="13">
        <f>4500+100</f>
        <v>4600</v>
      </c>
      <c r="H23" s="13">
        <f>5200+200</f>
        <v>5400</v>
      </c>
      <c r="I23" s="13">
        <f>H23</f>
        <v>5400</v>
      </c>
      <c r="J23" s="13">
        <f>5200+200</f>
        <v>5400</v>
      </c>
      <c r="K23" s="13">
        <f>4900+100</f>
        <v>5000</v>
      </c>
      <c r="L23" s="13">
        <f>4100+100</f>
        <v>4200</v>
      </c>
      <c r="M23" s="13">
        <f>E23</f>
        <v>3300</v>
      </c>
      <c r="N23" s="22">
        <f>M23</f>
        <v>3300</v>
      </c>
    </row>
    <row r="24" spans="1:14" ht="33.75" customHeight="1" thickBot="1">
      <c r="A24" s="29" t="s">
        <v>39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20.25">
      <c r="A25" s="14" t="s">
        <v>57</v>
      </c>
      <c r="B25" s="15">
        <f>100+1700</f>
        <v>1800</v>
      </c>
      <c r="C25" s="15">
        <f>B25</f>
        <v>1800</v>
      </c>
      <c r="D25" s="15">
        <f>1700+100</f>
        <v>1800</v>
      </c>
      <c r="E25" s="15">
        <f>D25</f>
        <v>1800</v>
      </c>
      <c r="F25" s="15">
        <f>1950+100</f>
        <v>2050</v>
      </c>
      <c r="G25" s="15">
        <f>2100+100</f>
        <v>2200</v>
      </c>
      <c r="H25" s="15">
        <f aca="true" t="shared" si="1" ref="H25:K26">G25</f>
        <v>2200</v>
      </c>
      <c r="I25" s="15">
        <f t="shared" si="1"/>
        <v>2200</v>
      </c>
      <c r="J25" s="15">
        <f t="shared" si="1"/>
        <v>2200</v>
      </c>
      <c r="K25" s="15">
        <f t="shared" si="1"/>
        <v>2200</v>
      </c>
      <c r="L25" s="15">
        <f>F25</f>
        <v>2050</v>
      </c>
      <c r="M25" s="15">
        <f>E25</f>
        <v>1800</v>
      </c>
      <c r="N25" s="23">
        <f>M25</f>
        <v>1800</v>
      </c>
    </row>
    <row r="26" spans="1:14" ht="60.75">
      <c r="A26" s="12" t="s">
        <v>58</v>
      </c>
      <c r="B26" s="13">
        <f>B25-300</f>
        <v>1500</v>
      </c>
      <c r="C26" s="13">
        <f>C25-300</f>
        <v>1500</v>
      </c>
      <c r="D26" s="13">
        <f>1400+100</f>
        <v>1500</v>
      </c>
      <c r="E26" s="13">
        <f>D26</f>
        <v>1500</v>
      </c>
      <c r="F26" s="13">
        <f>1600+100</f>
        <v>1700</v>
      </c>
      <c r="G26" s="13">
        <f>1800+100</f>
        <v>1900</v>
      </c>
      <c r="H26" s="13">
        <f t="shared" si="1"/>
        <v>1900</v>
      </c>
      <c r="I26" s="13">
        <f t="shared" si="1"/>
        <v>1900</v>
      </c>
      <c r="J26" s="13">
        <f t="shared" si="1"/>
        <v>1900</v>
      </c>
      <c r="K26" s="13">
        <f t="shared" si="1"/>
        <v>1900</v>
      </c>
      <c r="L26" s="13">
        <f>F26</f>
        <v>1700</v>
      </c>
      <c r="M26" s="13">
        <f>E26</f>
        <v>1500</v>
      </c>
      <c r="N26" s="22">
        <f>M26</f>
        <v>1500</v>
      </c>
    </row>
    <row r="27" spans="1:14" ht="20.25">
      <c r="A27" s="42" t="s">
        <v>42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ht="23.25" customHeight="1" thickBot="1">
      <c r="A28" s="16" t="s">
        <v>44</v>
      </c>
      <c r="B28" s="17">
        <f>100+1200</f>
        <v>1300</v>
      </c>
      <c r="C28" s="17">
        <f>B28</f>
        <v>1300</v>
      </c>
      <c r="D28" s="17">
        <f>1200+100</f>
        <v>1300</v>
      </c>
      <c r="E28" s="17">
        <f>D28</f>
        <v>1300</v>
      </c>
      <c r="F28" s="17">
        <f>1300+100</f>
        <v>1400</v>
      </c>
      <c r="G28" s="17">
        <f>1500+100</f>
        <v>1600</v>
      </c>
      <c r="H28" s="17">
        <f>G28</f>
        <v>1600</v>
      </c>
      <c r="I28" s="17">
        <f>H28</f>
        <v>1600</v>
      </c>
      <c r="J28" s="17">
        <f>I28</f>
        <v>1600</v>
      </c>
      <c r="K28" s="17">
        <f>J28</f>
        <v>1600</v>
      </c>
      <c r="L28" s="17">
        <f>1300+100</f>
        <v>1400</v>
      </c>
      <c r="M28" s="17">
        <f>E28</f>
        <v>1300</v>
      </c>
      <c r="N28" s="24">
        <f>M28</f>
        <v>1300</v>
      </c>
    </row>
    <row r="29" spans="1:14" ht="26.25" customHeight="1">
      <c r="A29" s="28" t="s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27" customHeight="1">
      <c r="A30" s="26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66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39" customHeight="1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54.75" customHeight="1">
      <c r="A33" s="26" t="s">
        <v>66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56.25" customHeight="1">
      <c r="A34" s="26" t="s">
        <v>67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36" customHeight="1">
      <c r="A35" s="25" t="s">
        <v>68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24.75" customHeight="1">
      <c r="A36" s="26" t="s">
        <v>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24" customHeight="1">
      <c r="A37" s="18" t="s">
        <v>40</v>
      </c>
      <c r="B37" s="19"/>
      <c r="C37" s="19"/>
      <c r="D37" s="19"/>
      <c r="E37" s="19"/>
      <c r="F37" s="19"/>
      <c r="G37" s="19"/>
      <c r="H37" s="19"/>
      <c r="I37" s="19"/>
      <c r="J37" s="20"/>
      <c r="K37" s="20"/>
      <c r="L37" s="20"/>
      <c r="M37" s="20"/>
      <c r="N37" s="20"/>
    </row>
    <row r="38" spans="1:14" ht="23.25" customHeight="1">
      <c r="A38" s="35" t="s">
        <v>49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21.75" customHeight="1">
      <c r="A39" s="25" t="s">
        <v>43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23.25" customHeight="1">
      <c r="A40" s="25" t="s">
        <v>53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</sheetData>
  <sheetProtection/>
  <mergeCells count="26">
    <mergeCell ref="A2:N2"/>
    <mergeCell ref="A3:N3"/>
    <mergeCell ref="A4:N4"/>
    <mergeCell ref="A5:N5"/>
    <mergeCell ref="A6:N6"/>
    <mergeCell ref="A7:N7"/>
    <mergeCell ref="A8:N8"/>
    <mergeCell ref="A9:I9"/>
    <mergeCell ref="A10:I10"/>
    <mergeCell ref="A22:N22"/>
    <mergeCell ref="A14:N14"/>
    <mergeCell ref="A27:N27"/>
    <mergeCell ref="A29:N29"/>
    <mergeCell ref="A24:N24"/>
    <mergeCell ref="A16:N16"/>
    <mergeCell ref="A18:N18"/>
    <mergeCell ref="A20:N20"/>
    <mergeCell ref="A38:N38"/>
    <mergeCell ref="A39:N39"/>
    <mergeCell ref="A40:N40"/>
    <mergeCell ref="A30:N31"/>
    <mergeCell ref="A32:N32"/>
    <mergeCell ref="A33:N33"/>
    <mergeCell ref="A34:N34"/>
    <mergeCell ref="A35:N35"/>
    <mergeCell ref="A36:N36"/>
  </mergeCells>
  <hyperlinks>
    <hyperlink ref="A8" r:id="rId1" display="mailto:avtoross@tuapse.ru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Нагорнов Игорь</cp:lastModifiedBy>
  <cp:lastPrinted>2016-11-24T08:45:50Z</cp:lastPrinted>
  <dcterms:created xsi:type="dcterms:W3CDTF">2008-09-23T07:36:42Z</dcterms:created>
  <dcterms:modified xsi:type="dcterms:W3CDTF">2016-11-24T08:46:59Z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